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MVAiY/Mybpb+Z+cKcehsNbTQyFw=="/>
    </ext>
  </extLst>
</workbook>
</file>

<file path=xl/sharedStrings.xml><?xml version="1.0" encoding="utf-8"?>
<sst xmlns="http://schemas.openxmlformats.org/spreadsheetml/2006/main" count="32" uniqueCount="32">
  <si>
    <t>BEFORE USING DOCUMENT BE SURE TO MAKE A COPY</t>
  </si>
  <si>
    <t>TO MAKE A COPY,</t>
  </si>
  <si>
    <t>A two part process</t>
  </si>
  <si>
    <t>DEBT TO INCOME CALCULATOR</t>
  </si>
  <si>
    <t>PART 1:</t>
  </si>
  <si>
    <t>Purchase Assumptions</t>
  </si>
  <si>
    <t>Annual Income Calculation</t>
  </si>
  <si>
    <t>SELECT FILE → SCROLL DOWN AND SELECT MAKE A COPY → CREATE NAME OF NEW DOCUMENT → SELECT FOLDER FOR YOUR DOCUMENT → SELECT “OKAY”</t>
  </si>
  <si>
    <t>Purchase price</t>
  </si>
  <si>
    <r>
      <rPr>
        <rFont val="Arial"/>
        <b/>
        <color rgb="FFFF0000"/>
        <sz val="11.0"/>
      </rPr>
      <t>Part Two:</t>
    </r>
    <r>
      <rPr>
        <rFont val="Arial"/>
        <b/>
        <color rgb="FFFF0000"/>
        <sz val="11.0"/>
      </rPr>
      <t xml:space="preserve"> DELETE THIS AND ALL ABOVE IN NEW COPY DOCUMENT TO USE DOCUMENT</t>
    </r>
  </si>
  <si>
    <t>Down payment percentage</t>
  </si>
  <si>
    <t>Buyer 1</t>
  </si>
  <si>
    <t>Down payment amount</t>
  </si>
  <si>
    <t>Buyer 2</t>
  </si>
  <si>
    <t xml:space="preserve">Financed amount </t>
  </si>
  <si>
    <t>Total annual income</t>
  </si>
  <si>
    <t>Avg annual income</t>
  </si>
  <si>
    <t>Interest rate</t>
  </si>
  <si>
    <t>Term</t>
  </si>
  <si>
    <t>Payments &amp; Debt/Income Calculation</t>
  </si>
  <si>
    <t>Interest Only</t>
  </si>
  <si>
    <t>Interest &amp; Mortgage</t>
  </si>
  <si>
    <t xml:space="preserve">Monthly mortgage payment </t>
  </si>
  <si>
    <t>Maintenance</t>
  </si>
  <si>
    <t>Other existing debt</t>
  </si>
  <si>
    <t>Total monthly payments</t>
  </si>
  <si>
    <t>Required income for purchase (25% ratio)</t>
  </si>
  <si>
    <t xml:space="preserve">&lt;&lt;&lt;   Required Post-Closing Liquidity </t>
  </si>
  <si>
    <t>(2 years mortgage/maint)</t>
  </si>
  <si>
    <t>Total Liquidity Required for Purchase</t>
  </si>
  <si>
    <t>Debt/Income Ratio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</si>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</sst>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&quot;$&quot;#,##0.00"/>
    <numFmt numFmtId="166" formatCode="0.000%"/>
    <numFmt numFmtId="167" formatCode="0\ &quot;Yr&quot;"/>
    <numFmt numFmtId="168" formatCode="0\ &quot;Year mortgage and maintenance payments&quot;"/>
  </numFmts>
  <fonts count="24">
    <font>
      <sz val="10.0"/>
      <color rgb="FF000000"/>
      <name val="Calibri"/>
      <scheme val="minor"/>
    </font>
    <font>
      <sz val="24.0"/>
      <color theme="1"/>
      <name val="Arial"/>
    </font>
    <font>
      <sz val="10.0"/>
      <color theme="1"/>
      <name val="Roboto"/>
    </font>
    <font>
      <b/>
      <sz val="11.0"/>
      <color rgb="FFFF0000"/>
      <name val="Arial"/>
    </font>
    <font>
      <sz val="11.0"/>
      <color theme="1"/>
      <name val="Calibri"/>
    </font>
    <font>
      <sz val="10.0"/>
      <color theme="1"/>
      <name val="Book Antiqua"/>
    </font>
    <font>
      <b/>
      <sz val="11.0"/>
      <color rgb="FF000000"/>
      <name val="Arial"/>
    </font>
    <font>
      <b/>
      <i/>
      <sz val="24.0"/>
      <color theme="1"/>
      <name val="Arial"/>
    </font>
    <font>
      <sz val="10.0"/>
      <color rgb="FFFFFFFF"/>
      <name val="Open Sans"/>
    </font>
    <font/>
    <font>
      <sz val="10.0"/>
      <color theme="1"/>
      <name val="Open Sans"/>
    </font>
    <font>
      <b/>
      <sz val="11.0"/>
      <color rgb="FF666666"/>
      <name val="Arial"/>
    </font>
    <font>
      <b/>
      <sz val="10.0"/>
      <color rgb="FF0000FF"/>
      <name val="Open Sans"/>
    </font>
    <font>
      <sz val="10.0"/>
      <color rgb="FF0000FF"/>
      <name val="Open Sans"/>
    </font>
    <font>
      <sz val="10.0"/>
      <color rgb="FF0000FF"/>
      <name val="Roboto"/>
    </font>
    <font>
      <sz val="10.0"/>
      <color rgb="FF0000FF"/>
      <name val="Book Antiqua"/>
    </font>
    <font>
      <sz val="10.0"/>
      <color rgb="FFFC440F"/>
      <name val="Open Sans"/>
    </font>
    <font>
      <b/>
      <sz val="10.0"/>
      <color theme="1"/>
      <name val="Open Sans"/>
    </font>
    <font>
      <b/>
      <sz val="10.0"/>
      <color rgb="FF008000"/>
      <name val="Open Sans"/>
    </font>
    <font>
      <sz val="10.0"/>
      <color rgb="FFFFFFFF"/>
      <name val="Roboto"/>
    </font>
    <font>
      <sz val="10.0"/>
      <color rgb="FFFFFFFF"/>
      <name val="Book Antiqua"/>
    </font>
    <font>
      <b/>
      <sz val="9.0"/>
      <color rgb="FF595959"/>
      <name val="Open Sans"/>
    </font>
    <font>
      <sz val="8.0"/>
      <color theme="1"/>
      <name val="Open Sans"/>
    </font>
    <font>
      <sz val="8.0"/>
      <color theme="1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E7E6E6"/>
        <bgColor rgb="FFE7E6E6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top/>
      <bottom/>
    </border>
    <border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1" fillId="0" fontId="3" numFmtId="164" xfId="0" applyAlignment="1" applyBorder="1" applyFont="1" applyNumberFormat="1">
      <alignment shrinkToFit="0" vertical="bottom" wrapText="0"/>
    </xf>
    <xf borderId="1" fillId="2" fontId="4" numFmtId="164" xfId="0" applyAlignment="1" applyBorder="1" applyFill="1" applyFont="1" applyNumberFormat="1">
      <alignment vertical="bottom"/>
    </xf>
    <xf borderId="1" fillId="2" fontId="4" numFmtId="0" xfId="0" applyAlignment="1" applyBorder="1" applyFont="1">
      <alignment vertical="bottom"/>
    </xf>
    <xf borderId="0" fillId="0" fontId="5" numFmtId="0" xfId="0" applyFont="1"/>
    <xf borderId="1" fillId="0" fontId="4" numFmtId="164" xfId="0" applyAlignment="1" applyBorder="1" applyFont="1" applyNumberFormat="1">
      <alignment vertical="bottom"/>
    </xf>
    <xf borderId="0" fillId="2" fontId="4" numFmtId="164" xfId="0" applyAlignment="1" applyFont="1" applyNumberFormat="1">
      <alignment vertical="bottom"/>
    </xf>
    <xf borderId="0" fillId="2" fontId="4" numFmtId="0" xfId="0" applyAlignment="1" applyFont="1">
      <alignment vertical="bottom"/>
    </xf>
    <xf borderId="1" fillId="0" fontId="6" numFmtId="164" xfId="0" applyAlignment="1" applyBorder="1" applyFont="1" applyNumberFormat="1">
      <alignment vertical="bottom"/>
    </xf>
    <xf borderId="1" fillId="0" fontId="3" numFmtId="164" xfId="0" applyAlignment="1" applyBorder="1" applyFont="1" applyNumberFormat="1">
      <alignment vertical="bottom"/>
    </xf>
    <xf borderId="0" fillId="0" fontId="7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2" fillId="3" fontId="8" numFmtId="0" xfId="0" applyAlignment="1" applyBorder="1" applyFill="1" applyFont="1">
      <alignment horizontal="center" vertical="center"/>
    </xf>
    <xf borderId="3" fillId="0" fontId="9" numFmtId="0" xfId="0" applyBorder="1" applyFont="1"/>
    <xf borderId="0" fillId="0" fontId="10" numFmtId="0" xfId="0" applyAlignment="1" applyFont="1">
      <alignment vertical="center"/>
    </xf>
    <xf borderId="2" fillId="3" fontId="8" numFmtId="165" xfId="0" applyAlignment="1" applyBorder="1" applyFont="1" applyNumberFormat="1">
      <alignment horizontal="center" vertical="center"/>
    </xf>
    <xf borderId="4" fillId="0" fontId="9" numFmtId="0" xfId="0" applyBorder="1" applyFont="1"/>
    <xf borderId="1" fillId="0" fontId="11" numFmtId="164" xfId="0" applyAlignment="1" applyBorder="1" applyFont="1" applyNumberFormat="1">
      <alignment shrinkToFit="0" vertical="bottom" wrapText="0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vertical="center"/>
    </xf>
    <xf borderId="0" fillId="0" fontId="14" numFmtId="0" xfId="0" applyFont="1"/>
    <xf borderId="0" fillId="0" fontId="15" numFmtId="0" xfId="0" applyFont="1"/>
    <xf borderId="0" fillId="0" fontId="16" numFmtId="164" xfId="0" applyAlignment="1" applyFont="1" applyNumberFormat="1">
      <alignment readingOrder="0" vertical="center"/>
    </xf>
    <xf borderId="0" fillId="0" fontId="17" numFmtId="0" xfId="0" applyAlignment="1" applyFont="1">
      <alignment vertical="center"/>
    </xf>
    <xf borderId="5" fillId="0" fontId="17" numFmtId="0" xfId="0" applyAlignment="1" applyBorder="1" applyFont="1">
      <alignment vertical="center"/>
    </xf>
    <xf borderId="0" fillId="0" fontId="16" numFmtId="9" xfId="0" applyAlignment="1" applyFont="1" applyNumberFormat="1">
      <alignment readingOrder="0" vertical="center"/>
    </xf>
    <xf borderId="0" fillId="0" fontId="13" numFmtId="164" xfId="0" applyAlignment="1" applyFont="1" applyNumberFormat="1">
      <alignment vertical="center"/>
    </xf>
    <xf borderId="0" fillId="0" fontId="2" numFmtId="164" xfId="0" applyFont="1" applyNumberFormat="1"/>
    <xf borderId="0" fillId="0" fontId="5" numFmtId="164" xfId="0" applyFont="1" applyNumberFormat="1"/>
    <xf borderId="0" fillId="0" fontId="10" numFmtId="164" xfId="0" applyAlignment="1" applyFont="1" applyNumberFormat="1">
      <alignment vertical="center"/>
    </xf>
    <xf borderId="5" fillId="0" fontId="16" numFmtId="164" xfId="0" applyAlignment="1" applyBorder="1" applyFont="1" applyNumberFormat="1">
      <alignment readingOrder="0" vertical="center"/>
    </xf>
    <xf borderId="0" fillId="0" fontId="17" numFmtId="164" xfId="0" applyAlignment="1" applyFont="1" applyNumberFormat="1">
      <alignment vertical="center"/>
    </xf>
    <xf borderId="0" fillId="0" fontId="18" numFmtId="164" xfId="0" applyAlignment="1" applyFont="1" applyNumberFormat="1">
      <alignment vertical="center"/>
    </xf>
    <xf borderId="0" fillId="0" fontId="16" numFmtId="166" xfId="0" applyAlignment="1" applyFont="1" applyNumberFormat="1">
      <alignment readingOrder="0" vertical="center"/>
    </xf>
    <xf borderId="0" fillId="0" fontId="10" numFmtId="167" xfId="0" applyAlignment="1" applyFont="1" applyNumberFormat="1">
      <alignment vertical="center"/>
    </xf>
    <xf borderId="5" fillId="0" fontId="17" numFmtId="164" xfId="0" applyAlignment="1" applyBorder="1" applyFont="1" applyNumberFormat="1">
      <alignment horizontal="center" vertical="center"/>
    </xf>
    <xf borderId="5" fillId="0" fontId="17" numFmtId="0" xfId="0" applyAlignment="1" applyBorder="1" applyFont="1">
      <alignment horizontal="center" vertical="center"/>
    </xf>
    <xf borderId="0" fillId="0" fontId="16" numFmtId="164" xfId="0" applyAlignment="1" applyFont="1" applyNumberFormat="1">
      <alignment vertical="center"/>
    </xf>
    <xf borderId="5" fillId="0" fontId="16" numFmtId="164" xfId="0" applyAlignment="1" applyBorder="1" applyFont="1" applyNumberFormat="1">
      <alignment vertical="center"/>
    </xf>
    <xf borderId="5" fillId="0" fontId="10" numFmtId="164" xfId="0" applyAlignment="1" applyBorder="1" applyFont="1" applyNumberFormat="1">
      <alignment vertical="center"/>
    </xf>
    <xf borderId="6" fillId="2" fontId="8" numFmtId="0" xfId="0" applyAlignment="1" applyBorder="1" applyFont="1">
      <alignment vertical="center"/>
    </xf>
    <xf borderId="6" fillId="2" fontId="8" numFmtId="0" xfId="0" applyAlignment="1" applyBorder="1" applyFont="1">
      <alignment horizontal="center" vertical="center"/>
    </xf>
    <xf borderId="6" fillId="2" fontId="8" numFmtId="164" xfId="0" applyAlignment="1" applyBorder="1" applyFont="1" applyNumberFormat="1">
      <alignment vertical="center"/>
    </xf>
    <xf borderId="6" fillId="2" fontId="19" numFmtId="0" xfId="0" applyBorder="1" applyFont="1"/>
    <xf borderId="6" fillId="2" fontId="19" numFmtId="164" xfId="0" applyBorder="1" applyFont="1" applyNumberFormat="1"/>
    <xf borderId="6" fillId="2" fontId="20" numFmtId="164" xfId="0" applyBorder="1" applyFont="1" applyNumberFormat="1"/>
    <xf borderId="6" fillId="2" fontId="20" numFmtId="0" xfId="0" applyBorder="1" applyFont="1"/>
    <xf borderId="0" fillId="0" fontId="8" numFmtId="0" xfId="0" applyAlignment="1" applyFont="1">
      <alignment horizontal="center" vertical="center"/>
    </xf>
    <xf borderId="0" fillId="0" fontId="10" numFmtId="3" xfId="0" applyAlignment="1" applyFont="1" applyNumberFormat="1">
      <alignment vertical="center"/>
    </xf>
    <xf borderId="0" fillId="0" fontId="10" numFmtId="168" xfId="0" applyAlignment="1" applyFont="1" applyNumberFormat="1">
      <alignment horizontal="left" vertical="center"/>
    </xf>
    <xf borderId="6" fillId="4" fontId="10" numFmtId="164" xfId="0" applyAlignment="1" applyBorder="1" applyFill="1" applyFont="1" applyNumberFormat="1">
      <alignment vertical="center"/>
    </xf>
    <xf borderId="0" fillId="0" fontId="21" numFmtId="0" xfId="0" applyAlignment="1" applyFont="1">
      <alignment vertical="center"/>
    </xf>
    <xf borderId="0" fillId="0" fontId="22" numFmtId="0" xfId="0" applyAlignment="1" applyFont="1">
      <alignment vertical="center"/>
    </xf>
    <xf borderId="0" fillId="0" fontId="23" numFmtId="0" xfId="0" applyFont="1"/>
    <xf borderId="0" fillId="0" fontId="23" numFmtId="164" xfId="0" applyFont="1" applyNumberFormat="1"/>
    <xf borderId="6" fillId="2" fontId="21" numFmtId="0" xfId="0" applyAlignment="1" applyBorder="1" applyFont="1">
      <alignment horizontal="left" vertical="center"/>
    </xf>
    <xf borderId="0" fillId="0" fontId="10" numFmtId="10" xfId="0" applyAlignment="1" applyFont="1" applyNumberFormat="1">
      <alignment vertical="center"/>
    </xf>
    <xf borderId="6" fillId="4" fontId="10" numFmtId="10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6225" cy="171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30</xdr:row>
      <xdr:rowOff>0</xdr:rowOff>
    </xdr:from>
    <xdr:ext cx="276225" cy="1714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86"/>
    <col customWidth="1" min="2" max="2" width="12.86"/>
    <col customWidth="1" min="3" max="3" width="5.86"/>
    <col customWidth="1" min="4" max="4" width="1.71"/>
    <col customWidth="1" min="5" max="5" width="17.71"/>
    <col customWidth="1" min="6" max="6" width="18.14"/>
    <col customWidth="1" min="7" max="7" width="17.29"/>
    <col customWidth="1" min="8" max="8" width="17.0"/>
    <col customWidth="1" min="9" max="9" width="12.0"/>
    <col customWidth="1" min="10" max="10" width="4.0"/>
    <col customWidth="1" min="11" max="11" width="11.71"/>
    <col customWidth="1" min="12" max="12" width="12.29"/>
    <col customWidth="1" min="13" max="26" width="8.71"/>
  </cols>
  <sheetData>
    <row r="1" ht="13.5" customHeight="1">
      <c r="A1" s="1"/>
      <c r="I1" s="2"/>
      <c r="J1" s="2"/>
      <c r="K1" s="3" t="s">
        <v>0</v>
      </c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</row>
    <row r="2" ht="13.5" customHeight="1">
      <c r="I2" s="2"/>
      <c r="J2" s="2"/>
      <c r="K2" s="7"/>
      <c r="L2" s="8"/>
      <c r="M2" s="9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</row>
    <row r="3" ht="13.5" customHeight="1">
      <c r="I3" s="2"/>
      <c r="J3" s="2"/>
      <c r="K3" s="10" t="s">
        <v>1</v>
      </c>
      <c r="L3" s="8"/>
      <c r="M3" s="9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</row>
    <row r="4" ht="67.5" customHeight="1">
      <c r="J4" s="2"/>
      <c r="K4" s="11" t="s">
        <v>2</v>
      </c>
      <c r="L4" s="8"/>
      <c r="M4" s="9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</row>
    <row r="5" ht="56.25" customHeight="1">
      <c r="A5" s="12" t="s">
        <v>3</v>
      </c>
      <c r="I5" s="2"/>
      <c r="J5" s="2"/>
      <c r="K5" s="7"/>
      <c r="L5" s="8"/>
      <c r="M5" s="9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</row>
    <row r="6" ht="13.5" customHeight="1">
      <c r="A6" s="13"/>
      <c r="B6" s="13"/>
      <c r="C6" s="13"/>
      <c r="D6" s="13"/>
      <c r="E6" s="13"/>
      <c r="F6" s="13"/>
      <c r="G6" s="13"/>
      <c r="H6" s="13"/>
      <c r="I6" s="13"/>
      <c r="J6" s="2"/>
      <c r="K6" s="11" t="s">
        <v>4</v>
      </c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/>
      <c r="Y6" s="6"/>
    </row>
    <row r="7" ht="13.5" customHeight="1">
      <c r="A7" s="14" t="s">
        <v>5</v>
      </c>
      <c r="B7" s="15"/>
      <c r="C7" s="16"/>
      <c r="D7" s="16"/>
      <c r="E7" s="17" t="s">
        <v>6</v>
      </c>
      <c r="F7" s="18"/>
      <c r="G7" s="18"/>
      <c r="H7" s="15"/>
      <c r="I7" s="16"/>
      <c r="J7" s="2"/>
      <c r="K7" s="19" t="s">
        <v>7</v>
      </c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6"/>
      <c r="Y7" s="6"/>
    </row>
    <row r="8" ht="4.5" customHeight="1">
      <c r="A8" s="20"/>
      <c r="B8" s="21"/>
      <c r="C8" s="22"/>
      <c r="D8" s="22"/>
      <c r="E8" s="22"/>
      <c r="F8" s="22"/>
      <c r="G8" s="22"/>
      <c r="H8" s="22"/>
      <c r="I8" s="22"/>
      <c r="J8" s="23"/>
      <c r="K8" s="7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24"/>
      <c r="X8" s="24"/>
      <c r="Y8" s="24"/>
    </row>
    <row r="9" ht="13.5" customHeight="1">
      <c r="A9" s="16" t="s">
        <v>8</v>
      </c>
      <c r="B9" s="25">
        <v>0.0</v>
      </c>
      <c r="C9" s="16"/>
      <c r="D9" s="16"/>
      <c r="E9" s="16"/>
      <c r="F9" s="26"/>
      <c r="G9" s="27">
        <v>2017.0</v>
      </c>
      <c r="H9" s="27">
        <v>2018.0</v>
      </c>
      <c r="I9" s="16"/>
      <c r="J9" s="2"/>
      <c r="K9" s="3" t="s">
        <v>9</v>
      </c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6"/>
      <c r="X9" s="6"/>
      <c r="Y9" s="6"/>
      <c r="Z9" s="6"/>
    </row>
    <row r="10" ht="13.5" customHeight="1">
      <c r="A10" s="16" t="s">
        <v>10</v>
      </c>
      <c r="B10" s="28">
        <v>0.0</v>
      </c>
      <c r="C10" s="16"/>
      <c r="D10" s="16"/>
      <c r="E10" s="16" t="s">
        <v>11</v>
      </c>
      <c r="F10" s="29"/>
      <c r="G10" s="25">
        <v>0.0</v>
      </c>
      <c r="H10" s="25">
        <v>0.0</v>
      </c>
      <c r="I10" s="16"/>
      <c r="J10" s="2"/>
      <c r="K10" s="30"/>
      <c r="L10" s="3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16" t="s">
        <v>12</v>
      </c>
      <c r="B11" s="32">
        <f>B9*B10</f>
        <v>0</v>
      </c>
      <c r="C11" s="16"/>
      <c r="D11" s="16"/>
      <c r="E11" s="16" t="s">
        <v>13</v>
      </c>
      <c r="F11" s="29"/>
      <c r="G11" s="33">
        <v>0.0</v>
      </c>
      <c r="H11" s="33">
        <v>0.0</v>
      </c>
      <c r="I11" s="16"/>
      <c r="J11" s="2"/>
      <c r="K11" s="30"/>
      <c r="L11" s="3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16" t="s">
        <v>14</v>
      </c>
      <c r="B12" s="32">
        <f>B9-B11</f>
        <v>0</v>
      </c>
      <c r="C12" s="16"/>
      <c r="D12" s="16"/>
      <c r="E12" s="16" t="s">
        <v>15</v>
      </c>
      <c r="F12" s="32"/>
      <c r="G12" s="32">
        <f t="shared" ref="G12:H12" si="1">G10+G11</f>
        <v>0</v>
      </c>
      <c r="H12" s="32">
        <f t="shared" si="1"/>
        <v>0</v>
      </c>
      <c r="I12" s="16"/>
      <c r="J12" s="2"/>
      <c r="K12" s="30"/>
      <c r="L12" s="3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16"/>
      <c r="B13" s="16"/>
      <c r="C13" s="16"/>
      <c r="D13" s="16"/>
      <c r="E13" s="34" t="s">
        <v>16</v>
      </c>
      <c r="F13" s="35"/>
      <c r="G13" s="34">
        <f>AVERAGE(F12:G12)</f>
        <v>0</v>
      </c>
      <c r="H13" s="34">
        <f>AVERAGE(F12:H12)</f>
        <v>0</v>
      </c>
      <c r="I13" s="16"/>
      <c r="J13" s="2"/>
      <c r="K13" s="30"/>
      <c r="L13" s="3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16" t="s">
        <v>17</v>
      </c>
      <c r="B14" s="36">
        <v>0.0</v>
      </c>
      <c r="C14" s="16"/>
      <c r="D14" s="16"/>
      <c r="E14" s="16"/>
      <c r="F14" s="16"/>
      <c r="G14" s="16"/>
      <c r="H14" s="16"/>
      <c r="I14" s="16"/>
      <c r="J14" s="2"/>
      <c r="K14" s="30"/>
      <c r="L14" s="3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16" t="s">
        <v>18</v>
      </c>
      <c r="B15" s="37">
        <v>30.0</v>
      </c>
      <c r="C15" s="16"/>
      <c r="D15" s="16"/>
      <c r="E15" s="16"/>
      <c r="F15" s="16"/>
      <c r="G15" s="16"/>
      <c r="H15" s="16"/>
      <c r="I15" s="16"/>
      <c r="J15" s="2"/>
      <c r="K15" s="30"/>
      <c r="L15" s="31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2"/>
      <c r="K16" s="30"/>
      <c r="L16" s="31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16"/>
      <c r="B17" s="16"/>
      <c r="C17" s="16"/>
      <c r="D17" s="16"/>
      <c r="E17" s="16"/>
      <c r="F17" s="16"/>
      <c r="G17" s="16"/>
      <c r="H17" s="16"/>
      <c r="I17" s="16"/>
      <c r="J17" s="2"/>
      <c r="K17" s="30"/>
      <c r="L17" s="31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14" t="s">
        <v>19</v>
      </c>
      <c r="B18" s="18"/>
      <c r="C18" s="18"/>
      <c r="D18" s="18"/>
      <c r="E18" s="18"/>
      <c r="F18" s="15"/>
      <c r="G18" s="16"/>
      <c r="H18" s="16"/>
      <c r="I18" s="16"/>
      <c r="J18" s="2"/>
      <c r="K18" s="30"/>
      <c r="L18" s="31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4.5" customHeight="1">
      <c r="A19" s="22"/>
      <c r="B19" s="22"/>
      <c r="C19" s="22"/>
      <c r="D19" s="22"/>
      <c r="E19" s="22"/>
      <c r="F19" s="16"/>
      <c r="G19" s="16"/>
      <c r="H19" s="16"/>
      <c r="I19" s="16"/>
      <c r="J19" s="2"/>
      <c r="K19" s="30"/>
      <c r="L19" s="31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16"/>
      <c r="B20" s="16"/>
      <c r="C20" s="16"/>
      <c r="D20" s="16"/>
      <c r="E20" s="38" t="s">
        <v>20</v>
      </c>
      <c r="F20" s="39" t="s">
        <v>21</v>
      </c>
      <c r="G20" s="16"/>
      <c r="H20" s="16"/>
      <c r="I20" s="16"/>
      <c r="J20" s="2"/>
      <c r="K20" s="30"/>
      <c r="L20" s="31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2"/>
      <c r="K21" s="30"/>
      <c r="L21" s="31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16" t="s">
        <v>22</v>
      </c>
      <c r="B22" s="16"/>
      <c r="C22" s="16"/>
      <c r="D22" s="16"/>
      <c r="E22" s="32">
        <f>-IPMT(B14/12,1,B15*12,B12)</f>
        <v>0</v>
      </c>
      <c r="F22" s="32">
        <f>-PMT(B14/12,B15*12,B12)</f>
        <v>0</v>
      </c>
      <c r="G22" s="16"/>
      <c r="H22" s="16"/>
      <c r="I22" s="16"/>
      <c r="J22" s="2"/>
      <c r="K22" s="30"/>
      <c r="L22" s="3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16" t="s">
        <v>23</v>
      </c>
      <c r="B23" s="16"/>
      <c r="C23" s="16"/>
      <c r="D23" s="16"/>
      <c r="E23" s="40">
        <v>2600.0</v>
      </c>
      <c r="F23" s="32">
        <f t="shared" ref="F23:F24" si="2">E23</f>
        <v>2600</v>
      </c>
      <c r="G23" s="16"/>
      <c r="H23" s="16"/>
      <c r="I23" s="16"/>
      <c r="J23" s="2"/>
      <c r="K23" s="30"/>
      <c r="L23" s="3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16" t="s">
        <v>24</v>
      </c>
      <c r="B24" s="16"/>
      <c r="C24" s="16"/>
      <c r="D24" s="16"/>
      <c r="E24" s="41">
        <v>0.0</v>
      </c>
      <c r="F24" s="42">
        <f t="shared" si="2"/>
        <v>0</v>
      </c>
      <c r="G24" s="16"/>
      <c r="H24" s="16"/>
      <c r="I24" s="16"/>
      <c r="J24" s="2"/>
      <c r="K24" s="30"/>
      <c r="L24" s="3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16" t="s">
        <v>25</v>
      </c>
      <c r="B25" s="16"/>
      <c r="C25" s="16"/>
      <c r="D25" s="16"/>
      <c r="E25" s="32">
        <f>(E22+E23)+E24</f>
        <v>2600</v>
      </c>
      <c r="F25" s="32">
        <f>F22+F23+F24</f>
        <v>2600</v>
      </c>
      <c r="G25" s="16"/>
      <c r="H25" s="16"/>
      <c r="I25" s="16"/>
      <c r="J25" s="2"/>
      <c r="K25" s="30"/>
      <c r="L25" s="3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16"/>
      <c r="B26" s="16"/>
      <c r="C26" s="16"/>
      <c r="D26" s="16"/>
      <c r="E26" s="32"/>
      <c r="F26" s="16"/>
      <c r="G26" s="16"/>
      <c r="H26" s="16"/>
      <c r="I26" s="16"/>
      <c r="J26" s="2"/>
      <c r="K26" s="30"/>
      <c r="L26" s="3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43" t="s">
        <v>26</v>
      </c>
      <c r="B27" s="43"/>
      <c r="C27" s="44">
        <v>48.0</v>
      </c>
      <c r="D27" s="43"/>
      <c r="E27" s="45">
        <f>(E25)*C27</f>
        <v>124800</v>
      </c>
      <c r="F27" s="45">
        <f>(F25)*C27</f>
        <v>124800</v>
      </c>
      <c r="G27" s="43"/>
      <c r="H27" s="43"/>
      <c r="I27" s="43"/>
      <c r="J27" s="46"/>
      <c r="K27" s="47"/>
      <c r="L27" s="4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13.5" customHeight="1">
      <c r="A28" s="16"/>
      <c r="B28" s="16"/>
      <c r="C28" s="50"/>
      <c r="D28" s="16"/>
      <c r="E28" s="51"/>
      <c r="F28" s="16"/>
      <c r="G28" s="16"/>
      <c r="H28" s="16"/>
      <c r="I28" s="16"/>
      <c r="J28" s="2"/>
      <c r="K28" s="30"/>
      <c r="L28" s="3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52">
        <v>2.0</v>
      </c>
      <c r="B29" s="16"/>
      <c r="C29" s="50">
        <f>IF(A29=1,12,IF(A29=2,24,IF(A29=3,36,IF(A29=4,48))))</f>
        <v>24</v>
      </c>
      <c r="D29" s="16"/>
      <c r="E29" s="32">
        <f>(E22+E23)*C29</f>
        <v>62400</v>
      </c>
      <c r="F29" s="53">
        <f>(F22+F23)*C29</f>
        <v>62400</v>
      </c>
      <c r="G29" s="54" t="s">
        <v>27</v>
      </c>
      <c r="H29" s="55"/>
      <c r="I29" s="55"/>
      <c r="J29" s="56"/>
      <c r="K29" s="57"/>
      <c r="L29" s="3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16"/>
      <c r="B30" s="16"/>
      <c r="C30" s="50"/>
      <c r="D30" s="16"/>
      <c r="E30" s="16"/>
      <c r="F30" s="16"/>
      <c r="G30" s="58" t="s">
        <v>28</v>
      </c>
      <c r="H30" s="16"/>
      <c r="I30" s="16"/>
      <c r="J30" s="2"/>
      <c r="K30" s="30"/>
      <c r="L30" s="3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16" t="s">
        <v>29</v>
      </c>
      <c r="B31" s="16"/>
      <c r="C31" s="50"/>
      <c r="D31" s="16"/>
      <c r="E31" s="32">
        <f t="shared" ref="E31:F31" si="3">$B$11+E29</f>
        <v>62400</v>
      </c>
      <c r="F31" s="53">
        <f t="shared" si="3"/>
        <v>62400</v>
      </c>
      <c r="G31" s="16"/>
      <c r="H31" s="16"/>
      <c r="I31" s="16"/>
      <c r="J31" s="2"/>
      <c r="K31" s="30"/>
      <c r="L31" s="31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5" customHeight="1">
      <c r="A32" s="16"/>
      <c r="B32" s="16"/>
      <c r="C32" s="50"/>
      <c r="D32" s="16"/>
      <c r="E32" s="16"/>
      <c r="F32" s="16"/>
      <c r="G32" s="16"/>
      <c r="H32" s="16"/>
      <c r="I32" s="16"/>
      <c r="J32" s="2"/>
      <c r="K32" s="30"/>
      <c r="L32" s="3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5" customHeight="1">
      <c r="A33" s="16" t="s">
        <v>30</v>
      </c>
      <c r="B33" s="16"/>
      <c r="C33" s="50">
        <v>2.0</v>
      </c>
      <c r="D33" s="16"/>
      <c r="E33" s="59" t="str">
        <f>IF($C$33=1,(E25*12)/G13,E25*12/H13)</f>
        <v>#DIV/0!</v>
      </c>
      <c r="F33" s="60" t="str">
        <f>IF($C$33=1,(F25*12)/G13,F25*12/H13)</f>
        <v>#DIV/0!</v>
      </c>
      <c r="G33" s="16"/>
      <c r="H33" s="16" t="s">
        <v>31</v>
      </c>
      <c r="I33" s="16"/>
      <c r="J33" s="2"/>
      <c r="K33" s="30"/>
      <c r="L33" s="3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31"/>
      <c r="L34" s="3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31"/>
      <c r="L35" s="3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31"/>
      <c r="L36" s="3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31"/>
      <c r="L37" s="3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31"/>
      <c r="L38" s="3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31"/>
      <c r="L39" s="3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31"/>
      <c r="L40" s="3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31"/>
      <c r="L41" s="3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31"/>
      <c r="L42" s="3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31"/>
      <c r="L43" s="31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31"/>
      <c r="L44" s="3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31"/>
      <c r="L45" s="3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31"/>
      <c r="L46" s="3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31"/>
      <c r="L47" s="3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31"/>
      <c r="L48" s="3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31"/>
      <c r="L49" s="3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31"/>
      <c r="L50" s="3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31"/>
      <c r="L51" s="3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31"/>
      <c r="L52" s="3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31"/>
      <c r="L53" s="3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31"/>
      <c r="L54" s="3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31"/>
      <c r="L55" s="3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31"/>
      <c r="L56" s="3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31"/>
      <c r="L57" s="3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31"/>
      <c r="L58" s="3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31"/>
      <c r="L59" s="3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31"/>
      <c r="L60" s="3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31"/>
      <c r="L61" s="3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31"/>
      <c r="L62" s="3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31"/>
      <c r="L63" s="31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31"/>
      <c r="L64" s="3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31"/>
      <c r="L65" s="3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31"/>
      <c r="L66" s="3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31"/>
      <c r="L67" s="31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31"/>
      <c r="L68" s="3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31"/>
      <c r="L69" s="31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31"/>
      <c r="L70" s="3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31"/>
      <c r="L71" s="31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31"/>
      <c r="L72" s="31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31"/>
      <c r="L73" s="3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31"/>
      <c r="L74" s="3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31"/>
      <c r="L75" s="3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31"/>
      <c r="L76" s="3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31"/>
      <c r="L77" s="3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31"/>
      <c r="L78" s="3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31"/>
      <c r="L79" s="3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31"/>
      <c r="L80" s="3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31"/>
      <c r="L81" s="3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31"/>
      <c r="L82" s="3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31"/>
      <c r="L83" s="3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31"/>
      <c r="L84" s="3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31"/>
      <c r="L85" s="3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31"/>
      <c r="L86" s="3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31"/>
      <c r="L87" s="3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31"/>
      <c r="L88" s="3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31"/>
      <c r="L89" s="3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31"/>
      <c r="L90" s="3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31"/>
      <c r="L91" s="3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31"/>
      <c r="L92" s="3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31"/>
      <c r="L93" s="3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31"/>
      <c r="L94" s="3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31"/>
      <c r="L95" s="3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31"/>
      <c r="L96" s="3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31"/>
      <c r="L97" s="3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31"/>
      <c r="L98" s="31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31"/>
      <c r="L99" s="31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31"/>
      <c r="L100" s="3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31"/>
      <c r="L101" s="3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31"/>
      <c r="L102" s="31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31"/>
      <c r="L103" s="3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31"/>
      <c r="L104" s="3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31"/>
      <c r="L105" s="31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31"/>
      <c r="L106" s="31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31"/>
      <c r="L107" s="31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31"/>
      <c r="L108" s="31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31"/>
      <c r="L109" s="31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31"/>
      <c r="L110" s="31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31"/>
      <c r="L111" s="31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31"/>
      <c r="L112" s="31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31"/>
      <c r="L113" s="31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31"/>
      <c r="L114" s="31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31"/>
      <c r="L115" s="31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31"/>
      <c r="L116" s="31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31"/>
      <c r="L117" s="31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31"/>
      <c r="L118" s="31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31"/>
      <c r="L119" s="31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31"/>
      <c r="L120" s="31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31"/>
      <c r="L121" s="31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31"/>
      <c r="L122" s="31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31"/>
      <c r="L123" s="31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31"/>
      <c r="L124" s="31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31"/>
      <c r="L125" s="31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31"/>
      <c r="L126" s="31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31"/>
      <c r="L127" s="31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31"/>
      <c r="L128" s="31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31"/>
      <c r="L129" s="31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31"/>
      <c r="L130" s="31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31"/>
      <c r="L131" s="3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31"/>
      <c r="L132" s="3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31"/>
      <c r="L133" s="3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31"/>
      <c r="L134" s="3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31"/>
      <c r="L135" s="3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31"/>
      <c r="L136" s="3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31"/>
      <c r="L137" s="3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31"/>
      <c r="L138" s="3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31"/>
      <c r="L139" s="3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31"/>
      <c r="L140" s="3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31"/>
      <c r="L141" s="3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31"/>
      <c r="L142" s="3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31"/>
      <c r="L143" s="3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31"/>
      <c r="L144" s="3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31"/>
      <c r="L145" s="3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31"/>
      <c r="L146" s="3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31"/>
      <c r="L147" s="3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31"/>
      <c r="L148" s="3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31"/>
      <c r="L149" s="3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31"/>
      <c r="L150" s="3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31"/>
      <c r="L151" s="3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31"/>
      <c r="L152" s="3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31"/>
      <c r="L153" s="3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31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31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31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31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31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31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31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31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31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31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31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31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31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31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31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31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31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31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31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31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31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31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31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31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31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31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31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31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31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31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31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31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31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31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31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31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31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31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31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31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31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31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31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31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31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31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31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31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31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31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31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31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31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31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31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31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31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31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31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31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31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31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31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31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31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31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31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31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31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31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31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31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31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31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31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31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31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31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31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31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H4"/>
    <mergeCell ref="A7:B7"/>
    <mergeCell ref="E7:H7"/>
    <mergeCell ref="A18:F18"/>
    <mergeCell ref="A5:H5"/>
  </mergeCells>
  <printOptions/>
  <pageMargins bottom="0.75" footer="0.0" header="0.0" left="0.25" right="0.25" top="0.75"/>
  <pageSetup scale="97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