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XUcaAWdkb0zxdLBKx0+IYBCkkAg=="/>
    </ext>
  </extLst>
</workbook>
</file>

<file path=xl/sharedStrings.xml><?xml version="1.0" encoding="utf-8"?>
<sst xmlns="http://schemas.openxmlformats.org/spreadsheetml/2006/main" count="75" uniqueCount="67">
  <si>
    <t>DEBT TO INCOME CALCULATOR</t>
  </si>
  <si>
    <t>Closing Cost Summary for Purchaser</t>
  </si>
  <si>
    <t>Purchase Price</t>
  </si>
  <si>
    <t>75% Financing</t>
  </si>
  <si>
    <t>Mortgage Amount</t>
  </si>
  <si>
    <t>Description of Cost</t>
  </si>
  <si>
    <t>Estimated Cost/percentage</t>
  </si>
  <si>
    <t>Dollar Amount</t>
  </si>
  <si>
    <t>Property Taxes</t>
  </si>
  <si>
    <t>Bank Fees</t>
  </si>
  <si>
    <t>Attorney Fees</t>
  </si>
  <si>
    <t>Bank Application Fees</t>
  </si>
  <si>
    <t>$400-$600</t>
  </si>
  <si>
    <t>Bank Attorney Fees</t>
  </si>
  <si>
    <t>$900-$1,500</t>
  </si>
  <si>
    <t>Appraisel Fee</t>
  </si>
  <si>
    <t>$300-$1,500</t>
  </si>
  <si>
    <t>Tax Escrow</t>
  </si>
  <si>
    <t>2-6 Months of Property Taxes</t>
  </si>
  <si>
    <t>Homeowner's Insurance</t>
  </si>
  <si>
    <t>$400-$1,000</t>
  </si>
  <si>
    <t>Mortgage Tax if less than $500,000</t>
  </si>
  <si>
    <t>&lt;-- Adjust according to mortgage amount</t>
  </si>
  <si>
    <t>Mortgage Tax ($500K + or 1-3 family Dwelings</t>
  </si>
  <si>
    <t>mortgage origination rate</t>
  </si>
  <si>
    <t>0-3%</t>
  </si>
  <si>
    <t>Mortgage Title Insurance</t>
  </si>
  <si>
    <t>.5%-.8% depending on purchase price and loan amount</t>
  </si>
  <si>
    <t>TOTAL</t>
  </si>
  <si>
    <t>Board Package Application fees</t>
  </si>
  <si>
    <t>Processing Fees</t>
  </si>
  <si>
    <t>$500-$2,000</t>
  </si>
  <si>
    <t>Move-in Fee</t>
  </si>
  <si>
    <t>$250-$1,000</t>
  </si>
  <si>
    <t>Move-in Deposit</t>
  </si>
  <si>
    <t>$500-$1000</t>
  </si>
  <si>
    <t>Hoa fees prorated</t>
  </si>
  <si>
    <t>Credit Check Fee</t>
  </si>
  <si>
    <t>$300-$500</t>
  </si>
  <si>
    <t>Government Fees</t>
  </si>
  <si>
    <t>Recording Fees</t>
  </si>
  <si>
    <t>$625-$750</t>
  </si>
  <si>
    <t>Municipal Searches</t>
  </si>
  <si>
    <t>$350-$500</t>
  </si>
  <si>
    <t>Real Estate Tax Adjustment</t>
  </si>
  <si>
    <t>(Depends on when the closing occurs--prorated)</t>
  </si>
  <si>
    <t>Residential Deed Transfers</t>
  </si>
  <si>
    <t>Title Fee Closer</t>
  </si>
  <si>
    <t>$100-$500</t>
  </si>
  <si>
    <t>Closing Cost Summary for Seller</t>
  </si>
  <si>
    <t>Sales Price</t>
  </si>
  <si>
    <t>Broker Fee</t>
  </si>
  <si>
    <t>5-6%</t>
  </si>
  <si>
    <t>Pay Off Bank fees</t>
  </si>
  <si>
    <t>$300-$1,000</t>
  </si>
  <si>
    <t>Managing Agent Closing Fee</t>
  </si>
  <si>
    <t>$500+</t>
  </si>
  <si>
    <t>Move-Out Fee</t>
  </si>
  <si>
    <t>$500-$1,000</t>
  </si>
  <si>
    <t>Move-out Deposit</t>
  </si>
  <si>
    <r>
      <rPr>
        <rFont val="Trebuchet MS"/>
        <color rgb="FF000000"/>
        <sz val="12.0"/>
      </rPr>
      <t xml:space="preserve">NYC Transfer Taxes for </t>
    </r>
    <r>
      <rPr>
        <rFont val="Trebuchet MS"/>
        <b/>
        <i/>
        <color rgb="FF000000"/>
        <sz val="12.0"/>
      </rPr>
      <t>up to</t>
    </r>
    <r>
      <rPr>
        <rFont val="Trebuchet MS"/>
        <color rgb="FF000000"/>
        <sz val="12.0"/>
      </rPr>
      <t xml:space="preserve"> $500,000</t>
    </r>
  </si>
  <si>
    <t>&lt;-- Adjust according to sales amount</t>
  </si>
  <si>
    <r>
      <rPr>
        <rFont val="Trebuchet MS"/>
        <color rgb="FF000000"/>
        <sz val="12.0"/>
      </rPr>
      <t xml:space="preserve">NYC Transfer Taxes for </t>
    </r>
    <r>
      <rPr>
        <rFont val="Trebuchet MS"/>
        <b/>
        <i/>
        <color rgb="FF000000"/>
        <sz val="12.0"/>
      </rPr>
      <t>over</t>
    </r>
    <r>
      <rPr>
        <rFont val="Trebuchet MS"/>
        <color rgb="FF000000"/>
        <sz val="12.0"/>
      </rPr>
      <t xml:space="preserve"> $500,000</t>
    </r>
  </si>
  <si>
    <t>NY State Transfer Tax</t>
  </si>
  <si>
    <t>NYS Equilization Fee</t>
  </si>
  <si>
    <t>Pay Off Title Closer Fee</t>
  </si>
  <si>
    <t>$250-$500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</si>
</sst>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"/>
  </numFmts>
  <fonts count="9">
    <font>
      <sz val="10.0"/>
      <color rgb="FF000000"/>
      <name val="Arial"/>
      <scheme val="minor"/>
    </font>
    <font>
      <color theme="1"/>
      <name val="Arial"/>
    </font>
    <font>
      <b/>
      <i/>
      <sz val="24.0"/>
      <color theme="1"/>
      <name val="Arial"/>
    </font>
    <font>
      <b/>
      <sz val="14.0"/>
      <color rgb="FF000000"/>
      <name val="Trebuchet MS"/>
    </font>
    <font/>
    <font>
      <sz val="12.0"/>
      <color rgb="FF000000"/>
      <name val="Trebuchet MS"/>
    </font>
    <font>
      <sz val="12.0"/>
      <color rgb="FFFF0000"/>
      <name val="Trebuchet MS"/>
    </font>
    <font>
      <b/>
      <sz val="12.0"/>
      <color rgb="FF000000"/>
      <name val="Trebuchet MS"/>
    </font>
    <font>
      <color rgb="FFFF0000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B7DDE8"/>
        <bgColor rgb="FFB7DDE8"/>
      </patternFill>
    </fill>
    <fill>
      <patternFill patternType="solid">
        <fgColor rgb="FFCDDDAC"/>
        <bgColor rgb="FFCDDDAC"/>
      </patternFill>
    </fill>
    <fill>
      <patternFill patternType="solid">
        <fgColor rgb="FFFFFFFF"/>
        <bgColor rgb="FFFFFFFF"/>
      </patternFill>
    </fill>
    <fill>
      <patternFill patternType="solid">
        <fgColor rgb="FFFBD5B5"/>
        <bgColor rgb="FFFBD5B5"/>
      </patternFill>
    </fill>
    <fill>
      <patternFill patternType="solid">
        <fgColor rgb="FFFFFF00"/>
        <bgColor rgb="FFFFFF00"/>
      </patternFill>
    </fill>
    <fill>
      <patternFill patternType="solid">
        <fgColor rgb="FF9BBB59"/>
        <bgColor rgb="FF9BBB59"/>
      </patternFill>
    </fill>
    <fill>
      <patternFill patternType="solid">
        <fgColor rgb="FF92D050"/>
        <bgColor rgb="FF92D050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bottom"/>
    </xf>
    <xf borderId="0" fillId="0" fontId="1" numFmtId="0" xfId="0" applyAlignment="1" applyFont="1">
      <alignment vertical="bottom"/>
    </xf>
    <xf borderId="0" fillId="0" fontId="2" numFmtId="0" xfId="0" applyAlignment="1" applyFont="1">
      <alignment horizontal="center"/>
    </xf>
    <xf borderId="1" fillId="0" fontId="1" numFmtId="0" xfId="0" applyAlignment="1" applyBorder="1" applyFont="1">
      <alignment vertical="bottom"/>
    </xf>
    <xf borderId="2" fillId="2" fontId="3" numFmtId="0" xfId="0" applyAlignment="1" applyBorder="1" applyFill="1" applyFont="1">
      <alignment horizontal="center" vertical="bottom"/>
    </xf>
    <xf borderId="3" fillId="0" fontId="4" numFmtId="0" xfId="0" applyBorder="1" applyFont="1"/>
    <xf borderId="4" fillId="0" fontId="4" numFmtId="0" xfId="0" applyBorder="1" applyFont="1"/>
    <xf borderId="1" fillId="3" fontId="5" numFmtId="0" xfId="0" applyAlignment="1" applyBorder="1" applyFill="1" applyFont="1">
      <alignment vertical="bottom"/>
    </xf>
    <xf borderId="1" fillId="3" fontId="1" numFmtId="0" xfId="0" applyAlignment="1" applyBorder="1" applyFont="1">
      <alignment vertical="bottom"/>
    </xf>
    <xf borderId="1" fillId="4" fontId="6" numFmtId="164" xfId="0" applyAlignment="1" applyBorder="1" applyFill="1" applyFont="1" applyNumberFormat="1">
      <alignment horizontal="right" vertical="bottom"/>
    </xf>
    <xf borderId="1" fillId="0" fontId="5" numFmtId="164" xfId="0" applyAlignment="1" applyBorder="1" applyFont="1" applyNumberFormat="1">
      <alignment horizontal="right" vertical="bottom"/>
    </xf>
    <xf borderId="1" fillId="0" fontId="1" numFmtId="164" xfId="0" applyAlignment="1" applyBorder="1" applyFont="1" applyNumberFormat="1">
      <alignment vertical="bottom"/>
    </xf>
    <xf borderId="1" fillId="5" fontId="1" numFmtId="0" xfId="0" applyAlignment="1" applyBorder="1" applyFill="1" applyFont="1">
      <alignment vertical="bottom"/>
    </xf>
    <xf borderId="1" fillId="4" fontId="5" numFmtId="164" xfId="0" applyAlignment="1" applyBorder="1" applyFont="1" applyNumberFormat="1">
      <alignment horizontal="right" vertical="bottom"/>
    </xf>
    <xf borderId="1" fillId="5" fontId="7" numFmtId="0" xfId="0" applyAlignment="1" applyBorder="1" applyFont="1">
      <alignment horizontal="center" vertical="bottom"/>
    </xf>
    <xf borderId="1" fillId="6" fontId="7" numFmtId="0" xfId="0" applyAlignment="1" applyBorder="1" applyFill="1" applyFont="1">
      <alignment horizontal="center" vertical="bottom"/>
    </xf>
    <xf borderId="1" fillId="0" fontId="5" numFmtId="0" xfId="0" applyAlignment="1" applyBorder="1" applyFont="1">
      <alignment vertical="bottom"/>
    </xf>
    <xf borderId="1" fillId="0" fontId="5" numFmtId="164" xfId="0" applyAlignment="1" applyBorder="1" applyFont="1" applyNumberFormat="1">
      <alignment horizontal="left" vertical="bottom"/>
    </xf>
    <xf borderId="1" fillId="5" fontId="5" numFmtId="0" xfId="0" applyAlignment="1" applyBorder="1" applyFont="1">
      <alignment vertical="bottom"/>
    </xf>
    <xf borderId="1" fillId="0" fontId="5" numFmtId="10" xfId="0" applyAlignment="1" applyBorder="1" applyFont="1" applyNumberFormat="1">
      <alignment horizontal="left" vertical="bottom"/>
    </xf>
    <xf borderId="1" fillId="5" fontId="5" numFmtId="164" xfId="0" applyAlignment="1" applyBorder="1" applyFont="1" applyNumberFormat="1">
      <alignment horizontal="right" vertical="bottom"/>
    </xf>
    <xf borderId="0" fillId="7" fontId="8" numFmtId="0" xfId="0" applyFill="1" applyFont="1"/>
    <xf borderId="1" fillId="8" fontId="7" numFmtId="0" xfId="0" applyAlignment="1" applyBorder="1" applyFill="1" applyFont="1">
      <alignment horizontal="center" vertical="bottom"/>
    </xf>
    <xf borderId="1" fillId="8" fontId="7" numFmtId="164" xfId="0" applyAlignment="1" applyBorder="1" applyFont="1" applyNumberFormat="1">
      <alignment horizontal="right" vertical="bottom"/>
    </xf>
    <xf borderId="1" fillId="9" fontId="7" numFmtId="0" xfId="0" applyAlignment="1" applyBorder="1" applyFill="1" applyFont="1">
      <alignment horizontal="center" vertical="bottom"/>
    </xf>
    <xf borderId="1" fillId="9" fontId="7" numFmtId="164" xfId="0" applyAlignment="1" applyBorder="1" applyFont="1" applyNumberFormat="1">
      <alignment horizontal="right" vertical="bottom"/>
    </xf>
    <xf borderId="1" fillId="0" fontId="5" numFmtId="165" xfId="0" applyAlignment="1" applyBorder="1" applyFont="1" applyNumberFormat="1">
      <alignment horizontal="right" vertical="bottom"/>
    </xf>
    <xf borderId="1" fillId="0" fontId="5" numFmtId="9" xfId="0" applyAlignment="1" applyBorder="1" applyFont="1" applyNumberFormat="1">
      <alignment horizontal="left" vertical="bottom"/>
    </xf>
    <xf borderId="1" fillId="9" fontId="5" numFmtId="0" xfId="0" applyAlignment="1" applyBorder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323850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2.88"/>
    <col customWidth="1" min="2" max="2" width="29.63"/>
    <col customWidth="1" min="3" max="3" width="26.88"/>
    <col customWidth="1" min="4" max="4" width="36.0"/>
    <col customWidth="1" min="5" max="5" width="28.75"/>
    <col customWidth="1" min="6" max="6" width="31.88"/>
    <col customWidth="1" min="7" max="7" width="29.88"/>
    <col customWidth="1" min="8" max="8" width="39.0"/>
    <col customWidth="1" min="9" max="26" width="14.38"/>
  </cols>
  <sheetData>
    <row r="1" ht="15.75" customHeight="1">
      <c r="A1" s="1"/>
      <c r="H1" s="2"/>
    </row>
    <row r="2" ht="15.75" customHeight="1">
      <c r="H2" s="2"/>
    </row>
    <row r="3" ht="15.75" customHeight="1">
      <c r="H3" s="2"/>
    </row>
    <row r="4" ht="46.5" customHeight="1">
      <c r="H4" s="2"/>
    </row>
    <row r="5" ht="30.0" customHeight="1">
      <c r="A5" s="3" t="s">
        <v>0</v>
      </c>
      <c r="H5" s="3"/>
    </row>
    <row r="6" ht="15.75" customHeight="1">
      <c r="A6" s="4"/>
      <c r="B6" s="4"/>
      <c r="C6" s="4"/>
      <c r="D6" s="4"/>
      <c r="E6" s="4"/>
      <c r="F6" s="4"/>
      <c r="G6" s="4"/>
    </row>
    <row r="7" ht="15.75" customHeight="1">
      <c r="A7" s="5" t="s">
        <v>1</v>
      </c>
      <c r="B7" s="6"/>
      <c r="C7" s="6"/>
      <c r="D7" s="6"/>
      <c r="E7" s="6"/>
      <c r="F7" s="6"/>
      <c r="G7" s="7"/>
    </row>
    <row r="8" ht="15.75" customHeight="1">
      <c r="A8" s="8" t="s">
        <v>2</v>
      </c>
      <c r="B8" s="8" t="s">
        <v>3</v>
      </c>
      <c r="C8" s="8" t="s">
        <v>4</v>
      </c>
      <c r="D8" s="8" t="s">
        <v>5</v>
      </c>
      <c r="E8" s="9"/>
      <c r="F8" s="8" t="s">
        <v>6</v>
      </c>
      <c r="G8" s="8" t="s">
        <v>7</v>
      </c>
    </row>
    <row r="9" ht="23.25" customHeight="1">
      <c r="A9" s="10">
        <v>4300000.0</v>
      </c>
      <c r="B9" s="11">
        <f>A9*0.25</f>
        <v>1075000</v>
      </c>
      <c r="C9" s="12">
        <f>A9-B9</f>
        <v>3225000</v>
      </c>
      <c r="D9" s="4"/>
      <c r="E9" s="4"/>
      <c r="F9" s="4"/>
      <c r="G9" s="4"/>
    </row>
    <row r="10" ht="15.75" customHeight="1">
      <c r="A10" s="8" t="s">
        <v>8</v>
      </c>
      <c r="B10" s="13"/>
      <c r="C10" s="4"/>
      <c r="D10" s="4"/>
      <c r="E10" s="4"/>
      <c r="F10" s="4"/>
      <c r="G10" s="4"/>
    </row>
    <row r="11" ht="15.75" customHeight="1">
      <c r="A11" s="14">
        <v>1500.0</v>
      </c>
      <c r="B11" s="4"/>
      <c r="C11" s="15"/>
      <c r="D11" s="16" t="s">
        <v>9</v>
      </c>
      <c r="E11" s="4"/>
      <c r="F11" s="4"/>
      <c r="G11" s="4"/>
    </row>
    <row r="12" ht="15.75" customHeight="1">
      <c r="A12" s="4"/>
      <c r="B12" s="4"/>
      <c r="C12" s="17"/>
      <c r="D12" s="17" t="s">
        <v>10</v>
      </c>
      <c r="E12" s="4"/>
      <c r="F12" s="18">
        <v>2500.0</v>
      </c>
      <c r="G12" s="11">
        <v>2500.0</v>
      </c>
    </row>
    <row r="13" ht="15.75" customHeight="1">
      <c r="A13" s="4"/>
      <c r="B13" s="4"/>
      <c r="C13" s="17"/>
      <c r="D13" s="17" t="s">
        <v>11</v>
      </c>
      <c r="E13" s="4"/>
      <c r="F13" s="17" t="s">
        <v>12</v>
      </c>
      <c r="G13" s="11">
        <v>500.0</v>
      </c>
    </row>
    <row r="14" ht="15.75" customHeight="1">
      <c r="A14" s="4"/>
      <c r="B14" s="4"/>
      <c r="C14" s="17"/>
      <c r="D14" s="17" t="s">
        <v>13</v>
      </c>
      <c r="E14" s="4"/>
      <c r="F14" s="17" t="s">
        <v>14</v>
      </c>
      <c r="G14" s="11">
        <v>1200.0</v>
      </c>
    </row>
    <row r="15" ht="15.75" customHeight="1">
      <c r="A15" s="4"/>
      <c r="B15" s="4"/>
      <c r="C15" s="17"/>
      <c r="D15" s="17" t="s">
        <v>15</v>
      </c>
      <c r="E15" s="4"/>
      <c r="F15" s="17" t="s">
        <v>16</v>
      </c>
      <c r="G15" s="11">
        <v>800.0</v>
      </c>
    </row>
    <row r="16" ht="15.75" customHeight="1">
      <c r="A16" s="4"/>
      <c r="B16" s="4"/>
      <c r="C16" s="17"/>
      <c r="D16" s="17" t="s">
        <v>17</v>
      </c>
      <c r="E16" s="4"/>
      <c r="F16" s="17" t="s">
        <v>18</v>
      </c>
      <c r="G16" s="11">
        <f>A11*6</f>
        <v>9000</v>
      </c>
    </row>
    <row r="17" ht="15.75" customHeight="1">
      <c r="A17" s="4"/>
      <c r="B17" s="4"/>
      <c r="C17" s="17"/>
      <c r="D17" s="17" t="s">
        <v>19</v>
      </c>
      <c r="E17" s="4"/>
      <c r="F17" s="17" t="s">
        <v>20</v>
      </c>
      <c r="G17" s="11">
        <v>700.0</v>
      </c>
    </row>
    <row r="18" ht="15.75" customHeight="1">
      <c r="A18" s="4"/>
      <c r="B18" s="4"/>
      <c r="C18" s="19"/>
      <c r="D18" s="19" t="s">
        <v>21</v>
      </c>
      <c r="E18" s="4"/>
      <c r="F18" s="20">
        <v>0.018</v>
      </c>
      <c r="G18" s="21"/>
      <c r="H18" s="22" t="s">
        <v>22</v>
      </c>
    </row>
    <row r="19" ht="15.75" customHeight="1">
      <c r="A19" s="4"/>
      <c r="B19" s="4"/>
      <c r="C19" s="19"/>
      <c r="D19" s="19" t="s">
        <v>23</v>
      </c>
      <c r="E19" s="4"/>
      <c r="F19" s="20">
        <v>0.0193</v>
      </c>
      <c r="G19" s="21">
        <f>C9*0.0193</f>
        <v>62242.5</v>
      </c>
      <c r="H19" s="22" t="s">
        <v>22</v>
      </c>
    </row>
    <row r="20" ht="15.75" customHeight="1">
      <c r="A20" s="4"/>
      <c r="B20" s="4"/>
      <c r="C20" s="17"/>
      <c r="D20" s="17" t="s">
        <v>24</v>
      </c>
      <c r="E20" s="4"/>
      <c r="F20" s="17" t="s">
        <v>25</v>
      </c>
      <c r="G20" s="21">
        <f>A9*0.02</f>
        <v>86000</v>
      </c>
    </row>
    <row r="21" ht="15.75" customHeight="1">
      <c r="A21" s="4"/>
      <c r="B21" s="4"/>
      <c r="C21" s="17"/>
      <c r="D21" s="17" t="s">
        <v>26</v>
      </c>
      <c r="E21" s="4"/>
      <c r="F21" s="19" t="s">
        <v>27</v>
      </c>
      <c r="G21" s="21">
        <f>A9*0.007</f>
        <v>30100</v>
      </c>
    </row>
    <row r="22" ht="15.75" customHeight="1">
      <c r="A22" s="4"/>
      <c r="B22" s="4"/>
      <c r="C22" s="4"/>
      <c r="D22" s="4"/>
      <c r="E22" s="4"/>
      <c r="F22" s="23" t="s">
        <v>28</v>
      </c>
      <c r="G22" s="24">
        <f>SUM(G12:G21)</f>
        <v>193042.5</v>
      </c>
    </row>
    <row r="23" ht="15.75" customHeight="1">
      <c r="A23" s="4"/>
      <c r="B23" s="4"/>
      <c r="C23" s="15"/>
      <c r="D23" s="16" t="s">
        <v>29</v>
      </c>
      <c r="E23" s="4"/>
      <c r="F23" s="4"/>
      <c r="G23" s="4"/>
    </row>
    <row r="24" ht="15.75" customHeight="1">
      <c r="A24" s="4"/>
      <c r="B24" s="4"/>
      <c r="C24" s="17"/>
      <c r="D24" s="17" t="s">
        <v>30</v>
      </c>
      <c r="E24" s="4"/>
      <c r="F24" s="17" t="s">
        <v>31</v>
      </c>
      <c r="G24" s="11">
        <v>750.0</v>
      </c>
    </row>
    <row r="25" ht="15.75" customHeight="1">
      <c r="A25" s="4"/>
      <c r="B25" s="4"/>
      <c r="C25" s="17"/>
      <c r="D25" s="17" t="s">
        <v>32</v>
      </c>
      <c r="E25" s="4"/>
      <c r="F25" s="17" t="s">
        <v>33</v>
      </c>
      <c r="G25" s="11">
        <v>500.0</v>
      </c>
    </row>
    <row r="26" ht="15.75" customHeight="1">
      <c r="A26" s="4"/>
      <c r="B26" s="4"/>
      <c r="C26" s="17"/>
      <c r="D26" s="17" t="s">
        <v>34</v>
      </c>
      <c r="E26" s="4"/>
      <c r="F26" s="17" t="s">
        <v>35</v>
      </c>
      <c r="G26" s="11">
        <v>500.0</v>
      </c>
    </row>
    <row r="27" ht="15.75" customHeight="1">
      <c r="A27" s="4"/>
      <c r="B27" s="4"/>
      <c r="C27" s="17"/>
      <c r="D27" s="17" t="s">
        <v>36</v>
      </c>
      <c r="E27" s="4"/>
      <c r="F27" s="4"/>
      <c r="G27" s="4"/>
    </row>
    <row r="28" ht="15.75" customHeight="1">
      <c r="A28" s="4"/>
      <c r="B28" s="4"/>
      <c r="C28" s="17"/>
      <c r="D28" s="17" t="s">
        <v>37</v>
      </c>
      <c r="E28" s="4"/>
      <c r="F28" s="17" t="s">
        <v>38</v>
      </c>
      <c r="G28" s="11">
        <v>400.0</v>
      </c>
    </row>
    <row r="29" ht="15.75" customHeight="1">
      <c r="A29" s="4"/>
      <c r="B29" s="4"/>
      <c r="C29" s="15"/>
      <c r="D29" s="16" t="s">
        <v>39</v>
      </c>
      <c r="E29" s="4"/>
      <c r="F29" s="4"/>
      <c r="G29" s="4"/>
    </row>
    <row r="30" ht="15.75" customHeight="1">
      <c r="A30" s="4"/>
      <c r="B30" s="4"/>
      <c r="C30" s="17"/>
      <c r="D30" s="17" t="s">
        <v>40</v>
      </c>
      <c r="E30" s="4"/>
      <c r="F30" s="17" t="s">
        <v>41</v>
      </c>
      <c r="G30" s="11">
        <v>700.0</v>
      </c>
    </row>
    <row r="31" ht="15.75" customHeight="1">
      <c r="A31" s="4"/>
      <c r="B31" s="4"/>
      <c r="C31" s="17"/>
      <c r="D31" s="17" t="s">
        <v>42</v>
      </c>
      <c r="E31" s="4"/>
      <c r="F31" s="17" t="s">
        <v>43</v>
      </c>
      <c r="G31" s="11">
        <v>400.0</v>
      </c>
    </row>
    <row r="32" ht="15.75" customHeight="1">
      <c r="A32" s="4"/>
      <c r="B32" s="4"/>
      <c r="C32" s="17"/>
      <c r="D32" s="17" t="s">
        <v>44</v>
      </c>
      <c r="E32" s="4"/>
      <c r="F32" s="19" t="s">
        <v>45</v>
      </c>
      <c r="G32" s="4"/>
    </row>
    <row r="33" ht="15.75" customHeight="1">
      <c r="A33" s="4"/>
      <c r="B33" s="4"/>
      <c r="C33" s="17"/>
      <c r="D33" s="17" t="s">
        <v>46</v>
      </c>
      <c r="E33" s="4"/>
      <c r="F33" s="11">
        <v>75.0</v>
      </c>
      <c r="G33" s="11">
        <v>75.0</v>
      </c>
    </row>
    <row r="34" ht="15.75" customHeight="1">
      <c r="A34" s="4"/>
      <c r="B34" s="4"/>
      <c r="C34" s="17"/>
      <c r="D34" s="17" t="s">
        <v>47</v>
      </c>
      <c r="E34" s="4"/>
      <c r="F34" s="17" t="s">
        <v>48</v>
      </c>
      <c r="G34" s="11">
        <v>300.0</v>
      </c>
    </row>
    <row r="35" ht="15.75" customHeight="1">
      <c r="A35" s="4"/>
      <c r="B35" s="4"/>
      <c r="C35" s="4"/>
      <c r="D35" s="4"/>
      <c r="E35" s="4"/>
      <c r="F35" s="4"/>
      <c r="G35" s="4"/>
    </row>
    <row r="36" ht="15.75" customHeight="1">
      <c r="A36" s="4"/>
      <c r="B36" s="4"/>
      <c r="C36" s="4"/>
      <c r="D36" s="4"/>
      <c r="E36" s="4"/>
      <c r="F36" s="25" t="s">
        <v>28</v>
      </c>
      <c r="G36" s="26">
        <f>SUM(G22:G35)</f>
        <v>196667.5</v>
      </c>
    </row>
    <row r="37" ht="15.75" customHeight="1">
      <c r="A37" s="4"/>
      <c r="B37" s="4"/>
      <c r="C37" s="4"/>
      <c r="D37" s="4"/>
      <c r="E37" s="4"/>
      <c r="F37" s="4"/>
      <c r="G37" s="4"/>
    </row>
    <row r="38" ht="15.75" customHeight="1">
      <c r="A38" s="4"/>
      <c r="B38" s="4"/>
      <c r="C38" s="4"/>
      <c r="D38" s="4"/>
      <c r="E38" s="4"/>
      <c r="F38" s="4"/>
      <c r="G38" s="4"/>
    </row>
    <row r="39" ht="15.75" customHeight="1">
      <c r="A39" s="5" t="s">
        <v>49</v>
      </c>
      <c r="B39" s="6"/>
      <c r="C39" s="6"/>
      <c r="D39" s="6"/>
      <c r="E39" s="6"/>
      <c r="F39" s="6"/>
      <c r="G39" s="7"/>
    </row>
    <row r="40" ht="15.75" customHeight="1">
      <c r="A40" s="8" t="s">
        <v>50</v>
      </c>
      <c r="B40" s="13"/>
      <c r="C40" s="19"/>
      <c r="D40" s="8" t="s">
        <v>5</v>
      </c>
      <c r="E40" s="9"/>
      <c r="F40" s="8" t="s">
        <v>6</v>
      </c>
      <c r="G40" s="8" t="s">
        <v>7</v>
      </c>
    </row>
    <row r="41" ht="15.75" customHeight="1">
      <c r="A41" s="10">
        <v>5000000.0</v>
      </c>
      <c r="B41" s="4"/>
      <c r="C41" s="4"/>
      <c r="D41" s="4"/>
      <c r="E41" s="4"/>
      <c r="F41" s="4"/>
      <c r="G41" s="4"/>
    </row>
    <row r="42" ht="15.75" customHeight="1">
      <c r="A42" s="4"/>
      <c r="B42" s="4"/>
      <c r="C42" s="4"/>
      <c r="D42" s="4"/>
      <c r="E42" s="4"/>
      <c r="F42" s="4"/>
      <c r="G42" s="4"/>
    </row>
    <row r="43" ht="15.75" customHeight="1">
      <c r="A43" s="4"/>
      <c r="B43" s="4"/>
      <c r="C43" s="17"/>
      <c r="D43" s="17" t="s">
        <v>51</v>
      </c>
      <c r="E43" s="4"/>
      <c r="F43" s="17" t="s">
        <v>52</v>
      </c>
      <c r="G43" s="27">
        <f>A41*0.06</f>
        <v>300000</v>
      </c>
    </row>
    <row r="44" ht="15.75" customHeight="1">
      <c r="A44" s="4"/>
      <c r="B44" s="4"/>
      <c r="C44" s="17"/>
      <c r="D44" s="17" t="s">
        <v>53</v>
      </c>
      <c r="E44" s="4"/>
      <c r="F44" s="17" t="s">
        <v>54</v>
      </c>
      <c r="G44" s="11">
        <v>500.0</v>
      </c>
    </row>
    <row r="45" ht="15.75" customHeight="1">
      <c r="A45" s="4"/>
      <c r="B45" s="4"/>
      <c r="C45" s="17"/>
      <c r="D45" s="17" t="s">
        <v>55</v>
      </c>
      <c r="E45" s="4"/>
      <c r="F45" s="17" t="s">
        <v>56</v>
      </c>
      <c r="G45" s="4"/>
    </row>
    <row r="46" ht="15.75" customHeight="1">
      <c r="A46" s="4"/>
      <c r="B46" s="4"/>
      <c r="C46" s="17"/>
      <c r="D46" s="17" t="s">
        <v>57</v>
      </c>
      <c r="E46" s="4"/>
      <c r="F46" s="17" t="s">
        <v>58</v>
      </c>
      <c r="G46" s="11">
        <v>750.0</v>
      </c>
    </row>
    <row r="47" ht="15.75" customHeight="1">
      <c r="A47" s="4"/>
      <c r="B47" s="4"/>
      <c r="C47" s="17"/>
      <c r="D47" s="17" t="s">
        <v>59</v>
      </c>
      <c r="E47" s="4"/>
      <c r="F47" s="17" t="s">
        <v>58</v>
      </c>
      <c r="G47" s="11">
        <v>750.0</v>
      </c>
    </row>
    <row r="48" ht="15.75" customHeight="1">
      <c r="A48" s="4"/>
      <c r="B48" s="4"/>
      <c r="C48" s="19"/>
      <c r="D48" s="19" t="s">
        <v>60</v>
      </c>
      <c r="E48" s="4"/>
      <c r="F48" s="28">
        <v>0.01</v>
      </c>
      <c r="G48" s="11">
        <v>0.0</v>
      </c>
      <c r="H48" s="22" t="s">
        <v>61</v>
      </c>
    </row>
    <row r="49" ht="15.75" customHeight="1">
      <c r="A49" s="4"/>
      <c r="B49" s="4"/>
      <c r="C49" s="19"/>
      <c r="D49" s="19" t="s">
        <v>62</v>
      </c>
      <c r="E49" s="4"/>
      <c r="F49" s="20">
        <v>0.0143</v>
      </c>
      <c r="G49" s="11">
        <f>A41*0.0143</f>
        <v>71500</v>
      </c>
      <c r="H49" s="22" t="s">
        <v>61</v>
      </c>
    </row>
    <row r="50" ht="15.75" customHeight="1">
      <c r="A50" s="4"/>
      <c r="B50" s="4"/>
      <c r="C50" s="17"/>
      <c r="D50" s="17" t="s">
        <v>63</v>
      </c>
      <c r="E50" s="4"/>
      <c r="F50" s="20">
        <v>0.004</v>
      </c>
      <c r="G50" s="11">
        <f>A41*0.004</f>
        <v>20000</v>
      </c>
    </row>
    <row r="51" ht="15.75" customHeight="1">
      <c r="A51" s="4"/>
      <c r="B51" s="4"/>
      <c r="C51" s="17"/>
      <c r="D51" s="17" t="s">
        <v>64</v>
      </c>
      <c r="E51" s="4"/>
      <c r="F51" s="18">
        <v>75.0</v>
      </c>
      <c r="G51" s="11">
        <v>75.0</v>
      </c>
    </row>
    <row r="52" ht="15.75" customHeight="1">
      <c r="A52" s="4"/>
      <c r="B52" s="4"/>
      <c r="C52" s="17"/>
      <c r="D52" s="17" t="s">
        <v>65</v>
      </c>
      <c r="E52" s="4"/>
      <c r="F52" s="17" t="s">
        <v>66</v>
      </c>
      <c r="G52" s="11">
        <v>300.0</v>
      </c>
    </row>
    <row r="53" ht="15.75" customHeight="1">
      <c r="A53" s="4"/>
      <c r="B53" s="4"/>
      <c r="C53" s="4"/>
      <c r="D53" s="4"/>
      <c r="E53" s="4"/>
      <c r="F53" s="4"/>
      <c r="G53" s="4"/>
    </row>
    <row r="54" ht="15.75" customHeight="1">
      <c r="A54" s="4"/>
      <c r="B54" s="4"/>
      <c r="C54" s="4"/>
      <c r="D54" s="4"/>
      <c r="E54" s="4"/>
      <c r="F54" s="29" t="s">
        <v>28</v>
      </c>
      <c r="G54" s="26">
        <f>SUM(G43:G53)</f>
        <v>393875</v>
      </c>
    </row>
    <row r="55" ht="15.75" customHeight="1">
      <c r="A55" s="4"/>
      <c r="B55" s="4"/>
      <c r="C55" s="4"/>
      <c r="D55" s="4"/>
      <c r="E55" s="4"/>
      <c r="F55" s="4"/>
      <c r="G55" s="4"/>
    </row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4">
    <mergeCell ref="A1:G4"/>
    <mergeCell ref="A5:G5"/>
    <mergeCell ref="A7:G7"/>
    <mergeCell ref="A39:G39"/>
  </mergeCells>
  <drawing r:id="rId1"/>
</worksheet>
</file>